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16815" windowHeight="7755" firstSheet="1" activeTab="1"/>
  </bookViews>
  <sheets>
    <sheet name="_REF1" sheetId="1" state="veryHidden" r:id="rId1"/>
    <sheet name="Front Page" sheetId="2" r:id="rId2"/>
    <sheet name="MR.2a-01" sheetId="3" r:id="rId3"/>
    <sheet name="MR.2a-02" sheetId="4" r:id="rId4"/>
    <sheet name="MR.2a-03" sheetId="5" r:id="rId5"/>
  </sheets>
  <definedNames>
    <definedName name="INFOSHEET_MONTH">_REF1!$A$3:$L$3</definedName>
    <definedName name="INFOSHEET_YEAR">_REF1!$M$3:$DR$3</definedName>
    <definedName name="LISTGROUP80">_REF1!$A$4:$B$4</definedName>
  </definedNames>
  <calcPr calcId="152511"/>
</workbook>
</file>

<file path=xl/calcChain.xml><?xml version="1.0" encoding="utf-8"?>
<calcChain xmlns="http://schemas.openxmlformats.org/spreadsheetml/2006/main">
  <c r="Q41" i="5" l="1"/>
  <c r="N41" i="5"/>
  <c r="K41" i="5"/>
  <c r="H41" i="5"/>
  <c r="E41" i="5"/>
  <c r="Q40" i="5"/>
  <c r="N40" i="5"/>
  <c r="K40" i="5"/>
  <c r="H40" i="5"/>
  <c r="E40" i="5"/>
  <c r="Q39" i="5"/>
  <c r="N39" i="5"/>
  <c r="K39" i="5"/>
  <c r="H39" i="5"/>
  <c r="E39" i="5"/>
  <c r="Q38" i="5"/>
  <c r="N38" i="5"/>
  <c r="K38" i="5"/>
  <c r="H38" i="5"/>
  <c r="E38" i="5"/>
  <c r="Q37" i="5"/>
  <c r="N37" i="5"/>
  <c r="K37" i="5"/>
  <c r="H37" i="5"/>
  <c r="E37" i="5"/>
  <c r="Q36" i="5"/>
  <c r="N36" i="5"/>
  <c r="K36" i="5"/>
  <c r="H36" i="5"/>
  <c r="E36" i="5"/>
  <c r="Q33" i="5"/>
  <c r="N33" i="5"/>
  <c r="K33" i="5"/>
  <c r="H33" i="5"/>
  <c r="E33" i="5"/>
  <c r="Q32" i="5"/>
  <c r="N32" i="5"/>
  <c r="K32" i="5"/>
  <c r="H32" i="5"/>
  <c r="E32" i="5"/>
  <c r="Q31" i="5"/>
  <c r="N31" i="5"/>
  <c r="K31" i="5"/>
  <c r="H31" i="5"/>
  <c r="E31" i="5"/>
  <c r="Q30" i="5"/>
  <c r="N30" i="5"/>
  <c r="K30" i="5"/>
  <c r="H30" i="5"/>
  <c r="E30" i="5"/>
  <c r="Q29" i="5"/>
  <c r="N29" i="5"/>
  <c r="K29" i="5"/>
  <c r="H29" i="5"/>
  <c r="E29" i="5"/>
  <c r="Q28" i="5"/>
  <c r="N28" i="5"/>
  <c r="K28" i="5"/>
  <c r="H28" i="5"/>
  <c r="E28" i="5"/>
  <c r="Q27" i="5"/>
  <c r="N27" i="5"/>
  <c r="K27" i="5"/>
  <c r="H27" i="5"/>
  <c r="E27" i="5"/>
  <c r="Q24" i="5"/>
  <c r="N24" i="5"/>
  <c r="K24" i="5"/>
  <c r="H24" i="5"/>
  <c r="E24" i="5"/>
  <c r="Q23" i="5"/>
  <c r="N23" i="5"/>
  <c r="K23" i="5"/>
  <c r="H23" i="5"/>
  <c r="E23" i="5"/>
  <c r="Q22" i="5"/>
  <c r="N22" i="5"/>
  <c r="K22" i="5"/>
  <c r="H22" i="5"/>
  <c r="E22" i="5"/>
  <c r="Q21" i="5"/>
  <c r="N21" i="5"/>
  <c r="K21" i="5"/>
  <c r="H21" i="5"/>
  <c r="E21" i="5"/>
  <c r="Q20" i="5"/>
  <c r="N20" i="5"/>
  <c r="K20" i="5"/>
  <c r="H20" i="5"/>
  <c r="E20" i="5"/>
  <c r="H19" i="5"/>
  <c r="E19" i="5"/>
  <c r="Q16" i="5"/>
  <c r="N16" i="5"/>
  <c r="K16" i="5"/>
  <c r="H16" i="5"/>
  <c r="E16" i="5"/>
  <c r="Q15" i="5"/>
  <c r="N15" i="5"/>
  <c r="K15" i="5"/>
  <c r="H15" i="5"/>
  <c r="E15" i="5"/>
  <c r="Q14" i="5"/>
  <c r="N14" i="5"/>
  <c r="K14" i="5"/>
  <c r="H14" i="5"/>
  <c r="E14" i="5"/>
  <c r="Q13" i="5"/>
  <c r="N13" i="5"/>
  <c r="K13" i="5"/>
  <c r="H13" i="5"/>
  <c r="E13" i="5"/>
  <c r="Q12" i="5"/>
  <c r="Q42" i="5" s="1"/>
  <c r="N12" i="5"/>
  <c r="N42" i="5" s="1"/>
  <c r="K12" i="5"/>
  <c r="K42" i="5" s="1"/>
  <c r="H12" i="5"/>
  <c r="E12" i="5"/>
  <c r="H11" i="5"/>
  <c r="H42" i="5" s="1"/>
  <c r="E11" i="5"/>
  <c r="E42" i="5" s="1"/>
  <c r="C12" i="4"/>
  <c r="C11" i="4"/>
  <c r="C9" i="4" s="1"/>
  <c r="C10" i="4"/>
  <c r="C12" i="3"/>
  <c r="C11" i="3"/>
  <c r="C10" i="3"/>
  <c r="C9" i="3"/>
  <c r="D16" i="2"/>
  <c r="D14" i="2"/>
  <c r="E43" i="5" l="1"/>
  <c r="C8" i="4"/>
  <c r="C13" i="4" s="1"/>
  <c r="C8" i="3" s="1"/>
  <c r="C13" i="3" s="1"/>
</calcChain>
</file>

<file path=xl/sharedStrings.xml><?xml version="1.0" encoding="utf-8"?>
<sst xmlns="http://schemas.openxmlformats.org/spreadsheetml/2006/main" count="277" uniqueCount="99">
  <si>
    <t>525</t>
  </si>
  <si>
    <t>6</t>
  </si>
  <si>
    <t>1</t>
  </si>
  <si>
    <t/>
  </si>
  <si>
    <t>null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</si>
  <si>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</si>
  <si>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</si>
  <si>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</si>
  <si>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</si>
  <si>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</si>
  <si>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</si>
  <si>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</si>
  <si>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</si>
  <si>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</si>
  <si>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</si>
  <si>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</si>
  <si>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</si>
  <si>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</si>
  <si>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</si>
  <si>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MR.2a</t>
  </si>
  <si>
    <t xml:space="preserve">Form Title: </t>
  </si>
  <si>
    <t>BCAF- Market Risk (Conventional Banking Operations)</t>
  </si>
  <si>
    <t xml:space="preserve">Sector: </t>
  </si>
  <si>
    <t xml:space="preserve">Category: 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</si>
  <si>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</si>
  <si>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</si>
  <si>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</si>
  <si>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</si>
  <si>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</si>
  <si>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</si>
  <si>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</si>
  <si>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</si>
  <si>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</si>
  <si>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</si>
  <si>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30/04/2020 12:00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</si>
  <si>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</si>
  <si>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</si>
  <si>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</si>
  <si>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</si>
  <si>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</si>
  <si>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MR.2a-01 : (RWA) Capital Requirement and Risk Weighted Assets Equivalent for Conventional Banking Operations</t>
  </si>
  <si>
    <t>Capital Charge Requirement for:</t>
  </si>
  <si>
    <t>Standardised Approach</t>
  </si>
  <si>
    <t>Interest Rate Risk</t>
  </si>
  <si>
    <t>Equity Position Risk</t>
  </si>
  <si>
    <t>Foreign Exchange Risk</t>
  </si>
  <si>
    <t>Commodity Risk</t>
  </si>
  <si>
    <t>Options</t>
  </si>
  <si>
    <t>Total Risk Weighted Assets Equivalent for Market Risk</t>
  </si>
  <si>
    <t>02</t>
  </si>
  <si>
    <t>MR.2a-02 : (IR.1) Conventional Banking Operations Summary (total all currencies)</t>
  </si>
  <si>
    <t>BACK</t>
  </si>
  <si>
    <t>Conventional Banking Operations Summary (Total All Currencies)</t>
  </si>
  <si>
    <t>Total Specific Interest Rate Risk Charge (item 'Total Specific Risk Charge' of Form MR.2a.03)</t>
  </si>
  <si>
    <t>Total General Interest Rate Risk Charge</t>
  </si>
  <si>
    <t>Net Position Charge (item 'TOTAL NET POSITION CHARGE (A)' of Form MR.2b-01 and Form MR.2b-02 or Form MR.2b-03 and Form MR.2b-04)</t>
  </si>
  <si>
    <t>Basis Risk Charge (item 'TOTAL BASIS RISK CHARGE (B)' of Form MR.2b-01 and Form MR.2b-02 or Form MR.2b-03 and Form MR.2b-04)</t>
  </si>
  <si>
    <t>Yield Curve Risk (item 'TOTAL YIELD CURVE RISK CHARGE (C)' of Form MR.2b-01 and Form MR.2b-02 or Form MR.2b-03 and Form MR.2b-04)</t>
  </si>
  <si>
    <t>Total Interest Rate Risk Capital Charge</t>
  </si>
  <si>
    <t>03</t>
  </si>
  <si>
    <t>MR.2a-03 : (IR.2) Conventional Banking Operations Specific Risk</t>
  </si>
  <si>
    <t>&lt;= 6 Months</t>
  </si>
  <si>
    <t>&gt; 6 Months - 1 Year</t>
  </si>
  <si>
    <t>&gt; 1 - 2 Years</t>
  </si>
  <si>
    <t>&gt; 2 - 5 Years</t>
  </si>
  <si>
    <t>&gt; 5 Years</t>
  </si>
  <si>
    <t>Amount</t>
  </si>
  <si>
    <t>Risk Charge</t>
  </si>
  <si>
    <t>Capital Charge</t>
  </si>
  <si>
    <t>G10 Country Corporate Issuers</t>
  </si>
  <si>
    <t>Ratings</t>
  </si>
  <si>
    <t>P1 to P3</t>
  </si>
  <si>
    <t>0.25%</t>
  </si>
  <si>
    <t>1.0%</t>
  </si>
  <si>
    <t>AAA to A-</t>
  </si>
  <si>
    <t>1.6%</t>
  </si>
  <si>
    <t>BBB+ to BBB-</t>
  </si>
  <si>
    <t>BB+ to B-</t>
  </si>
  <si>
    <t>8.0%</t>
  </si>
  <si>
    <t>Below B-</t>
  </si>
  <si>
    <t>12.0%</t>
  </si>
  <si>
    <t>Unrated</t>
  </si>
  <si>
    <t>Non-G10 Country Corporate Issuers (including Malaysian)</t>
  </si>
  <si>
    <t>2.0%</t>
  </si>
  <si>
    <t>3.0%</t>
  </si>
  <si>
    <t>3.5%</t>
  </si>
  <si>
    <t>4.5%</t>
  </si>
  <si>
    <t>Banking institutions</t>
  </si>
  <si>
    <t>0.23%</t>
  </si>
  <si>
    <t>Public Sector Entities (PSE)</t>
  </si>
  <si>
    <t>Malaysian Government</t>
  </si>
  <si>
    <t>0%</t>
  </si>
  <si>
    <t>Foreign Sovereigns</t>
  </si>
  <si>
    <t>AAA to AA-</t>
  </si>
  <si>
    <t>A+ to BBB-</t>
  </si>
  <si>
    <t>Securitisation Exposures Subject to a 1250% Risk Weight</t>
  </si>
  <si>
    <t>100%</t>
  </si>
  <si>
    <t>Specfic Risk Capital Change</t>
  </si>
  <si>
    <t>Total Specific Risk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</si>
</sst>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92D050"/>
      </patternFill>
    </fill>
    <fill>
      <patternFill patternType="solid">
        <fgColor rgb="FFB7B7B7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3" fontId="6" fillId="3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  <xf numFmtId="0" fontId="7" fillId="0" borderId="0" xfId="0" applyFont="1"/>
    <xf numFmtId="0" fontId="6" fillId="5" borderId="1" xfId="0" applyFont="1" applyFill="1" applyBorder="1" applyAlignment="1">
      <alignment horizontal="right" wrapText="1"/>
    </xf>
    <xf numFmtId="3" fontId="6" fillId="6" borderId="1" xfId="0" applyNumberFormat="1" applyFont="1" applyFill="1" applyBorder="1" applyAlignment="1" applyProtection="1">
      <alignment horizontal="right" wrapText="1"/>
      <protection locked="0"/>
    </xf>
    <xf numFmtId="0" fontId="6" fillId="5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2220679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F1" t="s">
        <v>0</v>
      </c>
      <c r="G1" t="s">
        <v>1</v>
      </c>
      <c r="H1" t="s">
        <v>2</v>
      </c>
      <c r="I1" t="s">
        <v>3</v>
      </c>
      <c r="J1" t="s">
        <v>3</v>
      </c>
      <c r="K1" t="s">
        <v>3</v>
      </c>
      <c r="L1" t="s">
        <v>4</v>
      </c>
    </row>
    <row r="3" spans="1:122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29</v>
      </c>
      <c r="B4" t="s">
        <v>30</v>
      </c>
    </row>
  </sheetData>
  <sheetProtection password="EDAE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/>
  </sheetViews>
  <sheetFormatPr defaultRowHeight="15"/>
  <cols>
    <col min="2" max="2" width="38.140625" bestFit="1" customWidth="1"/>
    <col min="3" max="3" width="82.42578125" bestFit="1" customWidth="1"/>
    <col min="4" max="4" width="0" hidden="1" customWidth="1"/>
  </cols>
  <sheetData>
    <row r="8" spans="2:4" ht="23.25">
      <c r="B8" s="1" t="s">
        <v>17</v>
      </c>
      <c r="C8" s="2"/>
    </row>
    <row r="9" spans="2:4" ht="23.25">
      <c r="B9" s="3" t="s">
        <v>18</v>
      </c>
      <c r="C9" s="4" t="s">
        <v>19</v>
      </c>
      <c r="D9" s="5" t="s">
        <v>19</v>
      </c>
    </row>
    <row r="10" spans="2:4" ht="23.25">
      <c r="B10" s="3" t="s">
        <v>20</v>
      </c>
      <c r="C10" s="4" t="s">
        <v>21</v>
      </c>
    </row>
    <row r="11" spans="2:4" ht="23.25">
      <c r="B11" s="3" t="s">
        <v>22</v>
      </c>
      <c r="C11" s="4"/>
      <c r="D11" s="5" t="s">
        <v>4</v>
      </c>
    </row>
    <row r="12" spans="2:4" ht="23.25">
      <c r="B12" s="3" t="s">
        <v>23</v>
      </c>
      <c r="C12" s="4"/>
    </row>
    <row r="13" spans="2:4" ht="23.25">
      <c r="B13" s="3" t="s">
        <v>24</v>
      </c>
      <c r="C13" s="6">
        <v>2020</v>
      </c>
    </row>
    <row r="14" spans="2:4" ht="23.25">
      <c r="B14" s="3" t="s">
        <v>25</v>
      </c>
      <c r="C14" s="6" t="s">
        <v>16</v>
      </c>
      <c r="D14" s="5" t="str">
        <f>TEXT(EOMONTH(DATE(TEXT(C13,"0"),TEXT(MONTH(1&amp;C14),"00"),1),0),"YYYY-MM-DD HH:MM:SS.s")</f>
        <v>2020-12-31 00:00:00.0</v>
      </c>
    </row>
    <row r="15" spans="2:4" ht="0" hidden="1" customHeight="1">
      <c r="B15" s="3" t="s">
        <v>26</v>
      </c>
      <c r="C15" s="4" t="s">
        <v>27</v>
      </c>
    </row>
    <row r="16" spans="2:4" ht="23.25">
      <c r="B16" s="3" t="s">
        <v>28</v>
      </c>
      <c r="C16" s="6" t="s">
        <v>29</v>
      </c>
      <c r="D16" s="5" t="str">
        <f>IF(C16="Calendar Year","277","278")</f>
        <v>277</v>
      </c>
    </row>
    <row r="17" spans="2:3" ht="23.25">
      <c r="B17" s="3" t="s">
        <v>31</v>
      </c>
      <c r="C17" s="4" t="s">
        <v>32</v>
      </c>
    </row>
    <row r="21" spans="2:3">
      <c r="B21" s="7" t="s">
        <v>33</v>
      </c>
      <c r="C21" s="8" t="s">
        <v>34</v>
      </c>
    </row>
    <row r="22" spans="2:3" ht="30">
      <c r="B22" s="7" t="s">
        <v>35</v>
      </c>
      <c r="C22" s="9" t="s">
        <v>36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5"/>
  <cols>
    <col min="1" max="1" width="11.85546875" bestFit="1" customWidth="1"/>
    <col min="2" max="2" width="51.42578125" customWidth="1"/>
    <col min="3" max="3" width="23.285156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38</v>
      </c>
    </row>
    <row r="4" spans="1:3">
      <c r="A4" t="s">
        <v>39</v>
      </c>
      <c r="B4" t="s">
        <v>40</v>
      </c>
    </row>
    <row r="5" spans="1:3">
      <c r="A5" t="s">
        <v>3</v>
      </c>
      <c r="B5" t="s">
        <v>3</v>
      </c>
    </row>
    <row r="7" spans="1:3">
      <c r="B7" s="10" t="s">
        <v>41</v>
      </c>
      <c r="C7" s="11" t="s">
        <v>42</v>
      </c>
    </row>
    <row r="8" spans="1:3">
      <c r="B8" s="10" t="s">
        <v>43</v>
      </c>
      <c r="C8" s="12">
        <f>'MR.2a-02'!C13</f>
        <v>0</v>
      </c>
    </row>
    <row r="9" spans="1:3">
      <c r="B9" s="10" t="s">
        <v>44</v>
      </c>
      <c r="C9" s="12">
        <f>0</f>
        <v>0</v>
      </c>
    </row>
    <row r="10" spans="1:3">
      <c r="B10" s="10" t="s">
        <v>45</v>
      </c>
      <c r="C10" s="12">
        <f>0</f>
        <v>0</v>
      </c>
    </row>
    <row r="11" spans="1:3">
      <c r="B11" s="10" t="s">
        <v>46</v>
      </c>
      <c r="C11" s="12">
        <f>0</f>
        <v>0</v>
      </c>
    </row>
    <row r="12" spans="1:3">
      <c r="B12" s="10" t="s">
        <v>47</v>
      </c>
      <c r="C12" s="12">
        <f>0</f>
        <v>0</v>
      </c>
    </row>
    <row r="13" spans="1:3">
      <c r="B13" s="10" t="s">
        <v>48</v>
      </c>
      <c r="C13" s="13">
        <f>ROUND(SUM(C8+C9+C10+C11+C12)*12.5,0)</f>
        <v>0</v>
      </c>
    </row>
  </sheetData>
  <sheetProtection password="EDAE" sheet="1" objects="1" scenarios="1" formatCells="0" formatColumns="0" formatRows="0"/>
  <hyperlinks>
    <hyperlink ref="C8" location="'MR.2a-02'!B7" display="'MR.2a-02'!B7"/>
    <hyperlink ref="C9" location="'MR.2c-01'!B7" display="'MR.2c-01'!B7"/>
    <hyperlink ref="C10" location="'MR.2e-01'!B7" display="'MR.2e-01'!B7"/>
    <hyperlink ref="C11" location="'MR.2e-05'!B7" display="'MR.2e-05'!B7"/>
    <hyperlink ref="C12" location="'MR.2e-08'!B7" display="'MR.2e-08'!B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5"/>
  <cols>
    <col min="1" max="1" width="11.85546875" bestFit="1" customWidth="1"/>
    <col min="2" max="2" width="68.28515625" customWidth="1"/>
    <col min="3" max="3" width="23.285156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49</v>
      </c>
    </row>
    <row r="4" spans="1:3">
      <c r="A4" t="s">
        <v>39</v>
      </c>
      <c r="B4" t="s">
        <v>50</v>
      </c>
    </row>
    <row r="5" spans="1:3">
      <c r="A5" t="s">
        <v>3</v>
      </c>
      <c r="B5" t="s">
        <v>3</v>
      </c>
    </row>
    <row r="6" spans="1:3">
      <c r="A6" s="14" t="s">
        <v>51</v>
      </c>
    </row>
    <row r="7" spans="1:3">
      <c r="B7" s="10" t="s">
        <v>52</v>
      </c>
      <c r="C7" s="10" t="s">
        <v>3</v>
      </c>
    </row>
    <row r="8" spans="1:3" ht="26.25">
      <c r="B8" s="10" t="s">
        <v>53</v>
      </c>
      <c r="C8" s="12">
        <f>SUM('MR.2a-03'!E42,'MR.2a-03'!H42,'MR.2a-03'!K42,'MR.2a-03'!N42,'MR.2a-03'!Q42)</f>
        <v>0</v>
      </c>
    </row>
    <row r="9" spans="1:3">
      <c r="B9" s="10" t="s">
        <v>54</v>
      </c>
      <c r="C9" s="13">
        <f>C11+C12+C10</f>
        <v>0</v>
      </c>
    </row>
    <row r="10" spans="1:3" ht="26.25">
      <c r="B10" s="10" t="s">
        <v>55</v>
      </c>
      <c r="C10" s="12">
        <f>0</f>
        <v>0</v>
      </c>
    </row>
    <row r="11" spans="1:3" ht="26.25">
      <c r="B11" s="10" t="s">
        <v>56</v>
      </c>
      <c r="C11" s="12">
        <f>0</f>
        <v>0</v>
      </c>
    </row>
    <row r="12" spans="1:3" ht="26.25">
      <c r="B12" s="10" t="s">
        <v>57</v>
      </c>
      <c r="C12" s="12">
        <f>0</f>
        <v>0</v>
      </c>
    </row>
    <row r="13" spans="1:3">
      <c r="B13" s="10" t="s">
        <v>58</v>
      </c>
      <c r="C13" s="13">
        <f>C8+C9</f>
        <v>0</v>
      </c>
    </row>
  </sheetData>
  <sheetProtection password="EDAE" sheet="1" objects="1" scenarios="1" formatCells="0" formatColumns="0" formatRows="0"/>
  <hyperlinks>
    <hyperlink ref="A6" location="'MR.2a-01'!B7" display="BACK"/>
    <hyperlink ref="C8" location="'MR.2a-03'!B7" display="'MR.2a-03'!B7"/>
    <hyperlink ref="C10" location="'MR.2b-01'!B7" display="'MR.2b-01'!B7"/>
    <hyperlink ref="C11" location="'MR.2b-01'!B7" display="'MR.2b-01'!B7"/>
    <hyperlink ref="C12" location="'MR.2b-01'!B7" display="'MR.2b-01'!B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/>
  </sheetViews>
  <sheetFormatPr defaultRowHeight="15"/>
  <cols>
    <col min="1" max="1" width="11.85546875" bestFit="1" customWidth="1"/>
    <col min="2" max="2" width="59.42578125" customWidth="1"/>
    <col min="3" max="17" width="23.28515625" customWidth="1"/>
  </cols>
  <sheetData>
    <row r="1" spans="1:17">
      <c r="A1" t="s">
        <v>18</v>
      </c>
      <c r="B1" t="s">
        <v>19</v>
      </c>
    </row>
    <row r="2" spans="1:17">
      <c r="A2" t="s">
        <v>20</v>
      </c>
      <c r="B2" t="s">
        <v>21</v>
      </c>
    </row>
    <row r="3" spans="1:17">
      <c r="A3" t="s">
        <v>37</v>
      </c>
      <c r="B3" t="s">
        <v>59</v>
      </c>
    </row>
    <row r="4" spans="1:17">
      <c r="A4" t="s">
        <v>39</v>
      </c>
      <c r="B4" t="s">
        <v>60</v>
      </c>
    </row>
    <row r="5" spans="1:17">
      <c r="A5" t="s">
        <v>3</v>
      </c>
      <c r="B5" t="s">
        <v>3</v>
      </c>
    </row>
    <row r="6" spans="1:17">
      <c r="A6" s="14" t="s">
        <v>51</v>
      </c>
    </row>
    <row r="7" spans="1:17">
      <c r="B7" s="18" t="s">
        <v>3</v>
      </c>
      <c r="C7" s="18" t="s">
        <v>61</v>
      </c>
      <c r="D7" s="18" t="s">
        <v>3</v>
      </c>
      <c r="E7" s="18" t="s">
        <v>3</v>
      </c>
      <c r="F7" s="18" t="s">
        <v>62</v>
      </c>
      <c r="G7" s="18" t="s">
        <v>3</v>
      </c>
      <c r="H7" s="18" t="s">
        <v>3</v>
      </c>
      <c r="I7" s="18" t="s">
        <v>63</v>
      </c>
      <c r="J7" s="18" t="s">
        <v>3</v>
      </c>
      <c r="K7" s="18" t="s">
        <v>3</v>
      </c>
      <c r="L7" s="18" t="s">
        <v>64</v>
      </c>
      <c r="M7" s="18" t="s">
        <v>3</v>
      </c>
      <c r="N7" s="18" t="s">
        <v>3</v>
      </c>
      <c r="O7" s="18" t="s">
        <v>65</v>
      </c>
      <c r="P7" s="18" t="s">
        <v>3</v>
      </c>
      <c r="Q7" s="18" t="s">
        <v>3</v>
      </c>
    </row>
    <row r="8" spans="1:17">
      <c r="B8" s="18" t="s">
        <v>3</v>
      </c>
      <c r="C8" s="11" t="s">
        <v>66</v>
      </c>
      <c r="D8" s="11" t="s">
        <v>67</v>
      </c>
      <c r="E8" s="11" t="s">
        <v>68</v>
      </c>
      <c r="F8" s="11" t="s">
        <v>66</v>
      </c>
      <c r="G8" s="11" t="s">
        <v>67</v>
      </c>
      <c r="H8" s="11" t="s">
        <v>68</v>
      </c>
      <c r="I8" s="11" t="s">
        <v>66</v>
      </c>
      <c r="J8" s="11" t="s">
        <v>67</v>
      </c>
      <c r="K8" s="11" t="s">
        <v>68</v>
      </c>
      <c r="L8" s="11" t="s">
        <v>66</v>
      </c>
      <c r="M8" s="11" t="s">
        <v>67</v>
      </c>
      <c r="N8" s="11" t="s">
        <v>68</v>
      </c>
      <c r="O8" s="11" t="s">
        <v>66</v>
      </c>
      <c r="P8" s="11" t="s">
        <v>67</v>
      </c>
      <c r="Q8" s="11" t="s">
        <v>68</v>
      </c>
    </row>
    <row r="9" spans="1:17">
      <c r="B9" s="10" t="s">
        <v>69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>
      <c r="B10" s="10" t="s">
        <v>70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>
      <c r="B11" s="10" t="s">
        <v>71</v>
      </c>
      <c r="C11" s="16"/>
      <c r="D11" s="11" t="s">
        <v>72</v>
      </c>
      <c r="E11" s="13">
        <f>ROUND(0.0025*C11,0)</f>
        <v>0</v>
      </c>
      <c r="F11" s="16"/>
      <c r="G11" s="11" t="s">
        <v>73</v>
      </c>
      <c r="H11" s="13">
        <f>ROUND(0.01*F11,0)</f>
        <v>0</v>
      </c>
      <c r="I11" s="15"/>
      <c r="J11" s="15"/>
      <c r="K11" s="15"/>
      <c r="L11" s="15"/>
      <c r="M11" s="17"/>
      <c r="N11" s="15"/>
      <c r="O11" s="15"/>
      <c r="P11" s="15"/>
      <c r="Q11" s="15"/>
    </row>
    <row r="12" spans="1:17">
      <c r="B12" s="10" t="s">
        <v>74</v>
      </c>
      <c r="C12" s="16"/>
      <c r="D12" s="11" t="s">
        <v>72</v>
      </c>
      <c r="E12" s="13">
        <f>ROUND(0.0025*C12,0)</f>
        <v>0</v>
      </c>
      <c r="F12" s="16"/>
      <c r="G12" s="11" t="s">
        <v>73</v>
      </c>
      <c r="H12" s="13">
        <f>ROUND(0.01*F12,0)</f>
        <v>0</v>
      </c>
      <c r="I12" s="16"/>
      <c r="J12" s="11" t="s">
        <v>73</v>
      </c>
      <c r="K12" s="13">
        <f>ROUND(0.01*I12,0)</f>
        <v>0</v>
      </c>
      <c r="L12" s="16"/>
      <c r="M12" s="11" t="s">
        <v>75</v>
      </c>
      <c r="N12" s="13">
        <f>ROUND(0.016*L12,0)</f>
        <v>0</v>
      </c>
      <c r="O12" s="16"/>
      <c r="P12" s="11" t="s">
        <v>75</v>
      </c>
      <c r="Q12" s="13">
        <f>ROUND(0.016*O12,0)</f>
        <v>0</v>
      </c>
    </row>
    <row r="13" spans="1:17">
      <c r="B13" s="10" t="s">
        <v>76</v>
      </c>
      <c r="C13" s="16"/>
      <c r="D13" s="11" t="s">
        <v>72</v>
      </c>
      <c r="E13" s="13">
        <f>ROUND(0.0025*C13,0)</f>
        <v>0</v>
      </c>
      <c r="F13" s="16"/>
      <c r="G13" s="11" t="s">
        <v>73</v>
      </c>
      <c r="H13" s="13">
        <f>ROUND(0.01*F13,0)</f>
        <v>0</v>
      </c>
      <c r="I13" s="16"/>
      <c r="J13" s="11" t="s">
        <v>73</v>
      </c>
      <c r="K13" s="13">
        <f>ROUND(0.01*I13,0)</f>
        <v>0</v>
      </c>
      <c r="L13" s="16"/>
      <c r="M13" s="11" t="s">
        <v>75</v>
      </c>
      <c r="N13" s="13">
        <f>ROUND(0.016*L13,0)</f>
        <v>0</v>
      </c>
      <c r="O13" s="16"/>
      <c r="P13" s="11" t="s">
        <v>75</v>
      </c>
      <c r="Q13" s="13">
        <f>ROUND(0.016*O13,0)</f>
        <v>0</v>
      </c>
    </row>
    <row r="14" spans="1:17">
      <c r="B14" s="10" t="s">
        <v>77</v>
      </c>
      <c r="C14" s="16"/>
      <c r="D14" s="11" t="s">
        <v>78</v>
      </c>
      <c r="E14" s="13">
        <f>ROUND(0.08*C14,0)</f>
        <v>0</v>
      </c>
      <c r="F14" s="16"/>
      <c r="G14" s="11" t="s">
        <v>78</v>
      </c>
      <c r="H14" s="13">
        <f>ROUND(0.08*F14,0)</f>
        <v>0</v>
      </c>
      <c r="I14" s="16"/>
      <c r="J14" s="11" t="s">
        <v>78</v>
      </c>
      <c r="K14" s="13">
        <f>ROUND(0.08*I14,0)</f>
        <v>0</v>
      </c>
      <c r="L14" s="16"/>
      <c r="M14" s="11" t="s">
        <v>78</v>
      </c>
      <c r="N14" s="13">
        <f>ROUND(0.08*L14,0)</f>
        <v>0</v>
      </c>
      <c r="O14" s="16"/>
      <c r="P14" s="11" t="s">
        <v>78</v>
      </c>
      <c r="Q14" s="13">
        <f>ROUND(0.08*O14,0)</f>
        <v>0</v>
      </c>
    </row>
    <row r="15" spans="1:17">
      <c r="B15" s="10" t="s">
        <v>79</v>
      </c>
      <c r="C15" s="16"/>
      <c r="D15" s="11" t="s">
        <v>80</v>
      </c>
      <c r="E15" s="13">
        <f>ROUND(0.12*C15,0)</f>
        <v>0</v>
      </c>
      <c r="F15" s="16"/>
      <c r="G15" s="11" t="s">
        <v>80</v>
      </c>
      <c r="H15" s="13">
        <f>ROUND(0.12*F15,0)</f>
        <v>0</v>
      </c>
      <c r="I15" s="16"/>
      <c r="J15" s="11" t="s">
        <v>80</v>
      </c>
      <c r="K15" s="13">
        <f>ROUND(0.12*I15,0)</f>
        <v>0</v>
      </c>
      <c r="L15" s="16"/>
      <c r="M15" s="11" t="s">
        <v>80</v>
      </c>
      <c r="N15" s="13">
        <f>ROUND(0.12*L15,0)</f>
        <v>0</v>
      </c>
      <c r="O15" s="16"/>
      <c r="P15" s="11" t="s">
        <v>80</v>
      </c>
      <c r="Q15" s="13">
        <f>ROUND(0.12*O15,0)</f>
        <v>0</v>
      </c>
    </row>
    <row r="16" spans="1:17">
      <c r="B16" s="10" t="s">
        <v>81</v>
      </c>
      <c r="C16" s="16"/>
      <c r="D16" s="11" t="s">
        <v>78</v>
      </c>
      <c r="E16" s="13">
        <f>ROUND(0.08*C16,0)</f>
        <v>0</v>
      </c>
      <c r="F16" s="16"/>
      <c r="G16" s="11" t="s">
        <v>78</v>
      </c>
      <c r="H16" s="13">
        <f>ROUND(0.08*F16,0)</f>
        <v>0</v>
      </c>
      <c r="I16" s="16"/>
      <c r="J16" s="11" t="s">
        <v>78</v>
      </c>
      <c r="K16" s="13">
        <f>ROUND(0.08*I16,0)</f>
        <v>0</v>
      </c>
      <c r="L16" s="16"/>
      <c r="M16" s="11" t="s">
        <v>78</v>
      </c>
      <c r="N16" s="13">
        <f>ROUND(0.08*L16,0)</f>
        <v>0</v>
      </c>
      <c r="O16" s="16"/>
      <c r="P16" s="11" t="s">
        <v>78</v>
      </c>
      <c r="Q16" s="13">
        <f>ROUND(0.08*O16,0)</f>
        <v>0</v>
      </c>
    </row>
    <row r="17" spans="2:17">
      <c r="B17" s="10" t="s">
        <v>82</v>
      </c>
      <c r="C17" s="15"/>
      <c r="D17" s="17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2:17">
      <c r="B18" s="10" t="s">
        <v>70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2:17">
      <c r="B19" s="10" t="s">
        <v>71</v>
      </c>
      <c r="C19" s="16"/>
      <c r="D19" s="11" t="s">
        <v>72</v>
      </c>
      <c r="E19" s="13">
        <f>ROUND(0.0025*C19,0)</f>
        <v>0</v>
      </c>
      <c r="F19" s="16"/>
      <c r="G19" s="11" t="s">
        <v>73</v>
      </c>
      <c r="H19" s="13">
        <f>ROUND(0.01*F19,0)</f>
        <v>0</v>
      </c>
      <c r="I19" s="15"/>
      <c r="J19" s="15"/>
      <c r="K19" s="15"/>
      <c r="L19" s="15"/>
      <c r="M19" s="15"/>
      <c r="N19" s="15"/>
      <c r="O19" s="15"/>
      <c r="P19" s="15"/>
      <c r="Q19" s="15"/>
    </row>
    <row r="20" spans="2:17">
      <c r="B20" s="10" t="s">
        <v>74</v>
      </c>
      <c r="C20" s="16"/>
      <c r="D20" s="11" t="s">
        <v>72</v>
      </c>
      <c r="E20" s="13">
        <f>ROUND(0.0025*C20,0)</f>
        <v>0</v>
      </c>
      <c r="F20" s="16"/>
      <c r="G20" s="11" t="s">
        <v>73</v>
      </c>
      <c r="H20" s="13">
        <f>ROUND(0.01*F20,0)</f>
        <v>0</v>
      </c>
      <c r="I20" s="16"/>
      <c r="J20" s="11" t="s">
        <v>83</v>
      </c>
      <c r="K20" s="13">
        <f>ROUND(0.02*I20,0)</f>
        <v>0</v>
      </c>
      <c r="L20" s="16"/>
      <c r="M20" s="11" t="s">
        <v>83</v>
      </c>
      <c r="N20" s="13">
        <f>ROUND(0.02*L20,0)</f>
        <v>0</v>
      </c>
      <c r="O20" s="16"/>
      <c r="P20" s="11" t="s">
        <v>84</v>
      </c>
      <c r="Q20" s="13">
        <f>ROUND(0.03*O20,0)</f>
        <v>0</v>
      </c>
    </row>
    <row r="21" spans="2:17">
      <c r="B21" s="10" t="s">
        <v>76</v>
      </c>
      <c r="C21" s="16"/>
      <c r="D21" s="11" t="s">
        <v>72</v>
      </c>
      <c r="E21" s="13">
        <f>ROUND(0.0025*C21,0)</f>
        <v>0</v>
      </c>
      <c r="F21" s="16"/>
      <c r="G21" s="11" t="s">
        <v>73</v>
      </c>
      <c r="H21" s="13">
        <f>ROUND(0.01*F21,0)</f>
        <v>0</v>
      </c>
      <c r="I21" s="16"/>
      <c r="J21" s="11" t="s">
        <v>83</v>
      </c>
      <c r="K21" s="13">
        <f>ROUND(0.02*I21,0)</f>
        <v>0</v>
      </c>
      <c r="L21" s="16"/>
      <c r="M21" s="11" t="s">
        <v>85</v>
      </c>
      <c r="N21" s="13">
        <f>ROUND(0.035*L21,0)</f>
        <v>0</v>
      </c>
      <c r="O21" s="16"/>
      <c r="P21" s="11" t="s">
        <v>86</v>
      </c>
      <c r="Q21" s="13">
        <f>ROUND(0.045*O21,0)</f>
        <v>0</v>
      </c>
    </row>
    <row r="22" spans="2:17">
      <c r="B22" s="10" t="s">
        <v>77</v>
      </c>
      <c r="C22" s="16"/>
      <c r="D22" s="11" t="s">
        <v>78</v>
      </c>
      <c r="E22" s="13">
        <f>ROUND(0.08*C22,0)</f>
        <v>0</v>
      </c>
      <c r="F22" s="16"/>
      <c r="G22" s="11" t="s">
        <v>78</v>
      </c>
      <c r="H22" s="13">
        <f>ROUND(0.08*F22,0)</f>
        <v>0</v>
      </c>
      <c r="I22" s="16"/>
      <c r="J22" s="11" t="s">
        <v>78</v>
      </c>
      <c r="K22" s="13">
        <f>ROUND(0.08*I22,0)</f>
        <v>0</v>
      </c>
      <c r="L22" s="16"/>
      <c r="M22" s="11" t="s">
        <v>78</v>
      </c>
      <c r="N22" s="13">
        <f>ROUND(0.08*L22,0)</f>
        <v>0</v>
      </c>
      <c r="O22" s="16"/>
      <c r="P22" s="11" t="s">
        <v>78</v>
      </c>
      <c r="Q22" s="13">
        <f>ROUND(0.08*O22,0)</f>
        <v>0</v>
      </c>
    </row>
    <row r="23" spans="2:17">
      <c r="B23" s="10" t="s">
        <v>79</v>
      </c>
      <c r="C23" s="16"/>
      <c r="D23" s="11" t="s">
        <v>80</v>
      </c>
      <c r="E23" s="13">
        <f>ROUND(0.12*C23,0)</f>
        <v>0</v>
      </c>
      <c r="F23" s="16"/>
      <c r="G23" s="11" t="s">
        <v>80</v>
      </c>
      <c r="H23" s="13">
        <f>ROUND(0.12*F23,0)</f>
        <v>0</v>
      </c>
      <c r="I23" s="16"/>
      <c r="J23" s="11" t="s">
        <v>80</v>
      </c>
      <c r="K23" s="13">
        <f>ROUND(0.12*I23,0)</f>
        <v>0</v>
      </c>
      <c r="L23" s="16"/>
      <c r="M23" s="11" t="s">
        <v>80</v>
      </c>
      <c r="N23" s="13">
        <f>ROUND(0.12*L23,0)</f>
        <v>0</v>
      </c>
      <c r="O23" s="16"/>
      <c r="P23" s="11" t="s">
        <v>80</v>
      </c>
      <c r="Q23" s="13">
        <f>ROUND(0.12*O23,0)</f>
        <v>0</v>
      </c>
    </row>
    <row r="24" spans="2:17">
      <c r="B24" s="10" t="s">
        <v>81</v>
      </c>
      <c r="C24" s="16"/>
      <c r="D24" s="11" t="s">
        <v>78</v>
      </c>
      <c r="E24" s="13">
        <f>ROUND(0.08*C24,0)</f>
        <v>0</v>
      </c>
      <c r="F24" s="16"/>
      <c r="G24" s="11" t="s">
        <v>78</v>
      </c>
      <c r="H24" s="13">
        <f>ROUND(0.08*F24,0)</f>
        <v>0</v>
      </c>
      <c r="I24" s="16"/>
      <c r="J24" s="11" t="s">
        <v>78</v>
      </c>
      <c r="K24" s="13">
        <f>ROUND(0.08*I24,0)</f>
        <v>0</v>
      </c>
      <c r="L24" s="16"/>
      <c r="M24" s="11" t="s">
        <v>78</v>
      </c>
      <c r="N24" s="13">
        <f>ROUND(0.08*L24,0)</f>
        <v>0</v>
      </c>
      <c r="O24" s="16"/>
      <c r="P24" s="11" t="s">
        <v>78</v>
      </c>
      <c r="Q24" s="13">
        <f>ROUND(0.08*O24,0)</f>
        <v>0</v>
      </c>
    </row>
    <row r="25" spans="2:17">
      <c r="B25" s="10" t="s">
        <v>87</v>
      </c>
      <c r="C25" s="15"/>
      <c r="D25" s="17"/>
      <c r="E25" s="15"/>
      <c r="F25" s="15"/>
      <c r="G25" s="15"/>
      <c r="H25" s="15"/>
      <c r="I25" s="15"/>
      <c r="J25" s="17"/>
      <c r="K25" s="15"/>
      <c r="L25" s="15"/>
      <c r="M25" s="15"/>
      <c r="N25" s="15"/>
      <c r="O25" s="15"/>
      <c r="P25" s="15"/>
      <c r="Q25" s="15"/>
    </row>
    <row r="26" spans="2:17">
      <c r="B26" s="10" t="s">
        <v>70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2:17">
      <c r="B27" s="10" t="s">
        <v>74</v>
      </c>
      <c r="C27" s="16"/>
      <c r="D27" s="11" t="s">
        <v>88</v>
      </c>
      <c r="E27" s="13">
        <f>ROUND(0.0025*C27,0)</f>
        <v>0</v>
      </c>
      <c r="F27" s="16"/>
      <c r="G27" s="11" t="s">
        <v>73</v>
      </c>
      <c r="H27" s="13">
        <f>ROUND(0.01*F27,0)</f>
        <v>0</v>
      </c>
      <c r="I27" s="16"/>
      <c r="J27" s="11" t="s">
        <v>73</v>
      </c>
      <c r="K27" s="13">
        <f>ROUND(0.01*I27,0)</f>
        <v>0</v>
      </c>
      <c r="L27" s="16"/>
      <c r="M27" s="11" t="s">
        <v>75</v>
      </c>
      <c r="N27" s="13">
        <f>ROUND(0.016*L27,0)</f>
        <v>0</v>
      </c>
      <c r="O27" s="16"/>
      <c r="P27" s="11" t="s">
        <v>75</v>
      </c>
      <c r="Q27" s="13">
        <f>ROUND(0.016*O27,0)</f>
        <v>0</v>
      </c>
    </row>
    <row r="28" spans="2:17">
      <c r="B28" s="10" t="s">
        <v>76</v>
      </c>
      <c r="C28" s="16"/>
      <c r="D28" s="11" t="s">
        <v>72</v>
      </c>
      <c r="E28" s="13">
        <f>ROUND(0.0025*C28,0)</f>
        <v>0</v>
      </c>
      <c r="F28" s="16"/>
      <c r="G28" s="11" t="s">
        <v>73</v>
      </c>
      <c r="H28" s="13">
        <f>ROUND(0.01*F28,0)</f>
        <v>0</v>
      </c>
      <c r="I28" s="16"/>
      <c r="J28" s="11" t="s">
        <v>83</v>
      </c>
      <c r="K28" s="13">
        <f>ROUND(0.02*I28,0)</f>
        <v>0</v>
      </c>
      <c r="L28" s="16"/>
      <c r="M28" s="11" t="s">
        <v>83</v>
      </c>
      <c r="N28" s="13">
        <f>ROUND(0.02*L28,0)</f>
        <v>0</v>
      </c>
      <c r="O28" s="16"/>
      <c r="P28" s="11" t="s">
        <v>84</v>
      </c>
      <c r="Q28" s="13">
        <f>ROUND(0.03*O28,0)</f>
        <v>0</v>
      </c>
    </row>
    <row r="29" spans="2:17">
      <c r="B29" s="10" t="s">
        <v>77</v>
      </c>
      <c r="C29" s="16"/>
      <c r="D29" s="11" t="s">
        <v>78</v>
      </c>
      <c r="E29" s="13">
        <f>ROUND(0.08*C29,0)</f>
        <v>0</v>
      </c>
      <c r="F29" s="16"/>
      <c r="G29" s="11" t="s">
        <v>78</v>
      </c>
      <c r="H29" s="13">
        <f>ROUND(0.08*F29,0)</f>
        <v>0</v>
      </c>
      <c r="I29" s="16"/>
      <c r="J29" s="11" t="s">
        <v>78</v>
      </c>
      <c r="K29" s="13">
        <f>ROUND(0.08*I29,0)</f>
        <v>0</v>
      </c>
      <c r="L29" s="16"/>
      <c r="M29" s="11" t="s">
        <v>78</v>
      </c>
      <c r="N29" s="13">
        <f>ROUND(0.08*L29,0)</f>
        <v>0</v>
      </c>
      <c r="O29" s="16"/>
      <c r="P29" s="11" t="s">
        <v>78</v>
      </c>
      <c r="Q29" s="13">
        <f>ROUND(0.08*O29,0)</f>
        <v>0</v>
      </c>
    </row>
    <row r="30" spans="2:17">
      <c r="B30" s="10" t="s">
        <v>79</v>
      </c>
      <c r="C30" s="16"/>
      <c r="D30" s="11" t="s">
        <v>80</v>
      </c>
      <c r="E30" s="13">
        <f>ROUND(0.12*C30,0)</f>
        <v>0</v>
      </c>
      <c r="F30" s="16"/>
      <c r="G30" s="11" t="s">
        <v>80</v>
      </c>
      <c r="H30" s="13">
        <f>ROUND(0.12*F30,0)</f>
        <v>0</v>
      </c>
      <c r="I30" s="16"/>
      <c r="J30" s="11" t="s">
        <v>80</v>
      </c>
      <c r="K30" s="13">
        <f>ROUND(0.12*I30,0)</f>
        <v>0</v>
      </c>
      <c r="L30" s="16"/>
      <c r="M30" s="11" t="s">
        <v>80</v>
      </c>
      <c r="N30" s="13">
        <f>ROUND(0.12*L30,0)</f>
        <v>0</v>
      </c>
      <c r="O30" s="16"/>
      <c r="P30" s="11" t="s">
        <v>80</v>
      </c>
      <c r="Q30" s="13">
        <f>ROUND(0.12*O30,0)</f>
        <v>0</v>
      </c>
    </row>
    <row r="31" spans="2:17">
      <c r="B31" s="10" t="s">
        <v>81</v>
      </c>
      <c r="C31" s="16"/>
      <c r="D31" s="11" t="s">
        <v>72</v>
      </c>
      <c r="E31" s="13">
        <f>ROUND(0.0025*C31,0)</f>
        <v>0</v>
      </c>
      <c r="F31" s="16"/>
      <c r="G31" s="11" t="s">
        <v>73</v>
      </c>
      <c r="H31" s="13">
        <f>ROUND(0.01*F31,0)</f>
        <v>0</v>
      </c>
      <c r="I31" s="16"/>
      <c r="J31" s="11" t="s">
        <v>83</v>
      </c>
      <c r="K31" s="13">
        <f>ROUND(0.02*I31,0)</f>
        <v>0</v>
      </c>
      <c r="L31" s="16"/>
      <c r="M31" s="11" t="s">
        <v>83</v>
      </c>
      <c r="N31" s="13">
        <f>ROUND(0.02*L31,0)</f>
        <v>0</v>
      </c>
      <c r="O31" s="16"/>
      <c r="P31" s="11" t="s">
        <v>84</v>
      </c>
      <c r="Q31" s="13">
        <f>ROUND(0.03*O31,0)</f>
        <v>0</v>
      </c>
    </row>
    <row r="32" spans="2:17">
      <c r="B32" s="10" t="s">
        <v>89</v>
      </c>
      <c r="C32" s="16"/>
      <c r="D32" s="11" t="s">
        <v>72</v>
      </c>
      <c r="E32" s="13">
        <f>ROUND(0.0025*C32,0)</f>
        <v>0</v>
      </c>
      <c r="F32" s="16"/>
      <c r="G32" s="11" t="s">
        <v>73</v>
      </c>
      <c r="H32" s="13">
        <f>ROUND(0.01*F32,0)</f>
        <v>0</v>
      </c>
      <c r="I32" s="16"/>
      <c r="J32" s="11" t="s">
        <v>73</v>
      </c>
      <c r="K32" s="13">
        <f>ROUND(0.01*I32,0)</f>
        <v>0</v>
      </c>
      <c r="L32" s="16"/>
      <c r="M32" s="11" t="s">
        <v>75</v>
      </c>
      <c r="N32" s="13">
        <f>ROUND(0.016*L32,0)</f>
        <v>0</v>
      </c>
      <c r="O32" s="16"/>
      <c r="P32" s="11" t="s">
        <v>75</v>
      </c>
      <c r="Q32" s="13">
        <f>ROUND(0.016*O32,0)</f>
        <v>0</v>
      </c>
    </row>
    <row r="33" spans="2:17">
      <c r="B33" s="10" t="s">
        <v>90</v>
      </c>
      <c r="C33" s="16"/>
      <c r="D33" s="11" t="s">
        <v>91</v>
      </c>
      <c r="E33" s="13">
        <f>ROUND(0*C33,0)</f>
        <v>0</v>
      </c>
      <c r="F33" s="16"/>
      <c r="G33" s="11" t="s">
        <v>91</v>
      </c>
      <c r="H33" s="13">
        <f>ROUND(0*F33,0)</f>
        <v>0</v>
      </c>
      <c r="I33" s="16"/>
      <c r="J33" s="11" t="s">
        <v>91</v>
      </c>
      <c r="K33" s="13">
        <f>ROUND(0*I33,0)</f>
        <v>0</v>
      </c>
      <c r="L33" s="16"/>
      <c r="M33" s="11" t="s">
        <v>91</v>
      </c>
      <c r="N33" s="13">
        <f>ROUND(0*L33,0)</f>
        <v>0</v>
      </c>
      <c r="O33" s="16"/>
      <c r="P33" s="11" t="s">
        <v>91</v>
      </c>
      <c r="Q33" s="13">
        <f>ROUND(0*O33,0)</f>
        <v>0</v>
      </c>
    </row>
    <row r="34" spans="2:17">
      <c r="B34" s="10" t="s">
        <v>92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>
      <c r="B35" s="10" t="s">
        <v>70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>
      <c r="B36" s="10" t="s">
        <v>93</v>
      </c>
      <c r="C36" s="16"/>
      <c r="D36" s="11" t="s">
        <v>91</v>
      </c>
      <c r="E36" s="13">
        <f>ROUND(0*C36,0)</f>
        <v>0</v>
      </c>
      <c r="F36" s="16"/>
      <c r="G36" s="11" t="s">
        <v>91</v>
      </c>
      <c r="H36" s="13">
        <f>ROUND(0*F36,0)</f>
        <v>0</v>
      </c>
      <c r="I36" s="16"/>
      <c r="J36" s="11" t="s">
        <v>91</v>
      </c>
      <c r="K36" s="13">
        <f>ROUND(0*I36,0)</f>
        <v>0</v>
      </c>
      <c r="L36" s="16"/>
      <c r="M36" s="11" t="s">
        <v>91</v>
      </c>
      <c r="N36" s="13">
        <f>ROUND(0*L36,0)</f>
        <v>0</v>
      </c>
      <c r="O36" s="16"/>
      <c r="P36" s="11" t="s">
        <v>91</v>
      </c>
      <c r="Q36" s="13">
        <f>ROUND(0*O36,0)</f>
        <v>0</v>
      </c>
    </row>
    <row r="37" spans="2:17">
      <c r="B37" s="10" t="s">
        <v>94</v>
      </c>
      <c r="C37" s="16"/>
      <c r="D37" s="11" t="s">
        <v>72</v>
      </c>
      <c r="E37" s="13">
        <f>ROUND(0.0025*C37,0)</f>
        <v>0</v>
      </c>
      <c r="F37" s="16"/>
      <c r="G37" s="11" t="s">
        <v>73</v>
      </c>
      <c r="H37" s="13">
        <f>ROUND(0.01*F37,0)</f>
        <v>0</v>
      </c>
      <c r="I37" s="16"/>
      <c r="J37" s="11" t="s">
        <v>73</v>
      </c>
      <c r="K37" s="13">
        <f>ROUND(0.01*I37,0)</f>
        <v>0</v>
      </c>
      <c r="L37" s="16"/>
      <c r="M37" s="11" t="s">
        <v>75</v>
      </c>
      <c r="N37" s="13">
        <f>ROUND(0.016*L37,0)</f>
        <v>0</v>
      </c>
      <c r="O37" s="16"/>
      <c r="P37" s="11" t="s">
        <v>75</v>
      </c>
      <c r="Q37" s="13">
        <f>ROUND(0.016*O37,0)</f>
        <v>0</v>
      </c>
    </row>
    <row r="38" spans="2:17">
      <c r="B38" s="10" t="s">
        <v>77</v>
      </c>
      <c r="C38" s="16"/>
      <c r="D38" s="11" t="s">
        <v>78</v>
      </c>
      <c r="E38" s="13">
        <f>ROUND(0.08*C38,0)</f>
        <v>0</v>
      </c>
      <c r="F38" s="16"/>
      <c r="G38" s="11" t="s">
        <v>78</v>
      </c>
      <c r="H38" s="13">
        <f>ROUND(0.08*F38,0)</f>
        <v>0</v>
      </c>
      <c r="I38" s="16"/>
      <c r="J38" s="11" t="s">
        <v>78</v>
      </c>
      <c r="K38" s="13">
        <f>ROUND(0.08*I38,0)</f>
        <v>0</v>
      </c>
      <c r="L38" s="16"/>
      <c r="M38" s="11" t="s">
        <v>78</v>
      </c>
      <c r="N38" s="13">
        <f>ROUND(0.08*L38,0)</f>
        <v>0</v>
      </c>
      <c r="O38" s="16"/>
      <c r="P38" s="11" t="s">
        <v>78</v>
      </c>
      <c r="Q38" s="13">
        <f>ROUND(0.08*O38,0)</f>
        <v>0</v>
      </c>
    </row>
    <row r="39" spans="2:17">
      <c r="B39" s="10" t="s">
        <v>79</v>
      </c>
      <c r="C39" s="16"/>
      <c r="D39" s="11" t="s">
        <v>80</v>
      </c>
      <c r="E39" s="13">
        <f>ROUND(0.12*C39,0)</f>
        <v>0</v>
      </c>
      <c r="F39" s="16"/>
      <c r="G39" s="11" t="s">
        <v>80</v>
      </c>
      <c r="H39" s="13">
        <f>ROUND(0.12*F39,0)</f>
        <v>0</v>
      </c>
      <c r="I39" s="16"/>
      <c r="J39" s="11" t="s">
        <v>80</v>
      </c>
      <c r="K39" s="13">
        <f>ROUND(0.12*I39,0)</f>
        <v>0</v>
      </c>
      <c r="L39" s="16"/>
      <c r="M39" s="11" t="s">
        <v>80</v>
      </c>
      <c r="N39" s="13">
        <f>ROUND(0.12*L39,0)</f>
        <v>0</v>
      </c>
      <c r="O39" s="16"/>
      <c r="P39" s="11" t="s">
        <v>80</v>
      </c>
      <c r="Q39" s="13">
        <f>ROUND(0.12*O39,0)</f>
        <v>0</v>
      </c>
    </row>
    <row r="40" spans="2:17">
      <c r="B40" s="10" t="s">
        <v>81</v>
      </c>
      <c r="C40" s="16"/>
      <c r="D40" s="11" t="s">
        <v>78</v>
      </c>
      <c r="E40" s="13">
        <f>ROUND(0.08*C40,0)</f>
        <v>0</v>
      </c>
      <c r="F40" s="16"/>
      <c r="G40" s="11" t="s">
        <v>78</v>
      </c>
      <c r="H40" s="13">
        <f>ROUND(0.08*F40,0)</f>
        <v>0</v>
      </c>
      <c r="I40" s="16"/>
      <c r="J40" s="11" t="s">
        <v>78</v>
      </c>
      <c r="K40" s="13">
        <f>ROUND(0.08*I40,0)</f>
        <v>0</v>
      </c>
      <c r="L40" s="16"/>
      <c r="M40" s="11" t="s">
        <v>78</v>
      </c>
      <c r="N40" s="13">
        <f>ROUND(0.08*L40,0)</f>
        <v>0</v>
      </c>
      <c r="O40" s="16"/>
      <c r="P40" s="11" t="s">
        <v>78</v>
      </c>
      <c r="Q40" s="13">
        <f>ROUND(0.08*O40,0)</f>
        <v>0</v>
      </c>
    </row>
    <row r="41" spans="2:17">
      <c r="B41" s="10" t="s">
        <v>95</v>
      </c>
      <c r="C41" s="16"/>
      <c r="D41" s="11" t="s">
        <v>96</v>
      </c>
      <c r="E41" s="13">
        <f>ROUND(1*C41,0)</f>
        <v>0</v>
      </c>
      <c r="F41" s="16"/>
      <c r="G41" s="11" t="s">
        <v>96</v>
      </c>
      <c r="H41" s="13">
        <f>ROUND(1*F41,0)</f>
        <v>0</v>
      </c>
      <c r="I41" s="16"/>
      <c r="J41" s="11" t="s">
        <v>96</v>
      </c>
      <c r="K41" s="13">
        <f>ROUND(1*I41,0)</f>
        <v>0</v>
      </c>
      <c r="L41" s="16"/>
      <c r="M41" s="11" t="s">
        <v>96</v>
      </c>
      <c r="N41" s="13">
        <f>ROUND(1*L41,0)</f>
        <v>0</v>
      </c>
      <c r="O41" s="16"/>
      <c r="P41" s="11" t="s">
        <v>96</v>
      </c>
      <c r="Q41" s="13">
        <f>ROUND(1*O41,0)</f>
        <v>0</v>
      </c>
    </row>
    <row r="42" spans="2:17">
      <c r="B42" s="10" t="s">
        <v>97</v>
      </c>
      <c r="C42" s="15"/>
      <c r="D42" s="15"/>
      <c r="E42" s="13">
        <f>SUM(E11+E12+E13+E14+E15+E16+E19+E20+E21+E22+E23+E24+E27+E28+E29+E30+E31+E32+E33+E36+E37+E38+E39+E40+E41)</f>
        <v>0</v>
      </c>
      <c r="F42" s="15"/>
      <c r="G42" s="17"/>
      <c r="H42" s="13">
        <f>SUM(H11+H12+H13+H14+H15+H16+H19+H20+H21+H22+H23+H24+H27+H28+H29+H30+H31+H32+H33+H36+H37+H38+H39+H40+H41)</f>
        <v>0</v>
      </c>
      <c r="I42" s="15"/>
      <c r="J42" s="15"/>
      <c r="K42" s="13">
        <f>SUM(K12+K13+K14+K15+K16+K20+K21+K22+K23+K24+K27+K28+K29+K30+K31+K32+K33+K36+K37+K38+K39+K40+K41)</f>
        <v>0</v>
      </c>
      <c r="L42" s="15"/>
      <c r="M42" s="15"/>
      <c r="N42" s="13">
        <f>SUM(N12+N13+N14+N15+N16+N20+N21+N22+N23+N24+N27+N28+N29+N30+N31+N32+N33+N36+N37+N38+N39+N40+N41)</f>
        <v>0</v>
      </c>
      <c r="O42" s="15"/>
      <c r="P42" s="15"/>
      <c r="Q42" s="13">
        <f>SUM(Q12+Q13+Q14+Q15+Q16+Q20+Q21+Q22+Q23+Q24+Q27+Q28+Q29+Q30+Q31+Q32+Q33+Q36+Q37+Q38+Q39+Q40+Q41)</f>
        <v>0</v>
      </c>
    </row>
    <row r="43" spans="2:17">
      <c r="B43" s="10" t="s">
        <v>98</v>
      </c>
      <c r="C43" s="15"/>
      <c r="D43" s="15"/>
      <c r="E43" s="13">
        <f>SUM(E42+H42+K42+N42+Q42)</f>
        <v>0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</sheetData>
  <sheetProtection password="EDAE" sheet="1" objects="1" scenarios="1" formatCells="0" formatColumns="0" formatRows="0"/>
  <mergeCells count="6">
    <mergeCell ref="O7:Q7"/>
    <mergeCell ref="B7:B8"/>
    <mergeCell ref="C7:E7"/>
    <mergeCell ref="F7:H7"/>
    <mergeCell ref="I7:K7"/>
    <mergeCell ref="L7:N7"/>
  </mergeCells>
  <hyperlinks>
    <hyperlink ref="A6" location="'MR.2a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Front Page</vt:lpstr>
      <vt:lpstr>MR.2a-01</vt:lpstr>
      <vt:lpstr>MR.2a-02</vt:lpstr>
      <vt:lpstr>MR.2a-03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2020-04-30T03:42:42Z</dcterms:created>
  <dcterms:modified xsi:type="dcterms:W3CDTF">2020-08-19T08:49:04Z</dcterms:modified>
</cp:coreProperties>
</file>